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ea\Desktop\my docs now\My Publications\2016 Yeast Assay - Jove\JOVE manuscript files\"/>
    </mc:Choice>
  </mc:AlternateContent>
  <bookViews>
    <workbookView xWindow="0" yWindow="0" windowWidth="23040" windowHeight="88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39" i="1" s="1"/>
  <c r="I11" i="1"/>
  <c r="D39" i="1" s="1"/>
  <c r="I25" i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2" i="1"/>
  <c r="I32" i="1" s="1"/>
  <c r="C38" i="1" l="1"/>
  <c r="E37" i="1"/>
  <c r="E33" i="1"/>
  <c r="C32" i="1"/>
  <c r="C35" i="1"/>
  <c r="D37" i="1"/>
  <c r="D33" i="1"/>
  <c r="F33" i="1" s="1"/>
  <c r="D32" i="1"/>
  <c r="C34" i="1"/>
  <c r="E35" i="1"/>
  <c r="E39" i="1"/>
  <c r="D35" i="1"/>
  <c r="C37" i="1"/>
  <c r="C33" i="1"/>
  <c r="E38" i="1"/>
  <c r="E36" i="1"/>
  <c r="E34" i="1"/>
  <c r="E32" i="1"/>
  <c r="C36" i="1"/>
  <c r="C39" i="1"/>
  <c r="F39" i="1" s="1"/>
  <c r="D38" i="1"/>
  <c r="D36" i="1"/>
  <c r="D34" i="1"/>
  <c r="F32" i="1"/>
  <c r="F36" i="1" l="1"/>
  <c r="F38" i="1"/>
  <c r="F34" i="1"/>
  <c r="F37" i="1"/>
  <c r="F35" i="1"/>
</calcChain>
</file>

<file path=xl/sharedStrings.xml><?xml version="1.0" encoding="utf-8"?>
<sst xmlns="http://schemas.openxmlformats.org/spreadsheetml/2006/main" count="51" uniqueCount="33">
  <si>
    <t>OD610 #1</t>
  </si>
  <si>
    <t>OD610 #2</t>
  </si>
  <si>
    <t>OD610 #3</t>
  </si>
  <si>
    <t>ID</t>
  </si>
  <si>
    <t>LacZ #1</t>
  </si>
  <si>
    <t>LacZ #2</t>
  </si>
  <si>
    <t>LacZ #3</t>
  </si>
  <si>
    <t>[Estradiol] (nM)</t>
  </si>
  <si>
    <t>[Estradiol] (ng/ml)</t>
  </si>
  <si>
    <t>Log[Estradiol] (ng/ml)</t>
  </si>
  <si>
    <t>OD574 #1</t>
  </si>
  <si>
    <t>OD574 #2</t>
  </si>
  <si>
    <t>OD574 #3</t>
  </si>
  <si>
    <t>Data collected immediately after LacZ buffer was added</t>
  </si>
  <si>
    <t>Data collected immediately after sodium carbonate was added</t>
  </si>
  <si>
    <t>Data analysis</t>
  </si>
  <si>
    <t>Mean LacZ</t>
  </si>
  <si>
    <t xml:space="preserve"> </t>
  </si>
  <si>
    <t xml:space="preserve">Interpolated Log(EEQ) </t>
  </si>
  <si>
    <t>EEQ in well (ng/ml)</t>
  </si>
  <si>
    <t>EEQ of sample (ng/g)</t>
  </si>
  <si>
    <t xml:space="preserve">Mean OD574 for vehicle control (ethanol) = </t>
  </si>
  <si>
    <t>Standard 1</t>
  </si>
  <si>
    <t>Standard 2</t>
  </si>
  <si>
    <t>Standard 3</t>
  </si>
  <si>
    <t>Standard 4</t>
  </si>
  <si>
    <t>Standard 5</t>
  </si>
  <si>
    <t>Standard 6</t>
  </si>
  <si>
    <t>Standard 7</t>
  </si>
  <si>
    <t>Sample 1</t>
  </si>
  <si>
    <t xml:space="preserve">Mean OD610 for media control (galactose) = </t>
  </si>
  <si>
    <t>Media Control</t>
  </si>
  <si>
    <t>Vehicle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</si>
</sst>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1" xfId="0" applyNumberFormat="1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H49" sqref="H49"/>
    </sheetView>
  </sheetViews>
  <sheetFormatPr defaultColWidth="8.77734375" defaultRowHeight="15" x14ac:dyDescent="0.25"/>
  <cols>
    <col min="1" max="1" width="3.109375" style="1" customWidth="1"/>
    <col min="2" max="2" width="17.109375" style="6" customWidth="1"/>
    <col min="3" max="3" width="13.5546875" style="6" customWidth="1"/>
    <col min="4" max="5" width="13.5546875" style="6" bestFit="1" customWidth="1"/>
    <col min="6" max="6" width="13.77734375" style="1" customWidth="1"/>
    <col min="7" max="7" width="20.21875" style="1" customWidth="1"/>
    <col min="8" max="8" width="24.21875" style="1" customWidth="1"/>
    <col min="9" max="9" width="26" style="6" customWidth="1"/>
    <col min="10" max="10" width="24.77734375" style="1" customWidth="1"/>
    <col min="11" max="11" width="22.109375" style="1" customWidth="1"/>
    <col min="12" max="12" width="24.109375" style="1" customWidth="1"/>
    <col min="13" max="16384" width="8.77734375" style="1"/>
  </cols>
  <sheetData>
    <row r="1" spans="1:9" ht="15.6" x14ac:dyDescent="0.3">
      <c r="A1" s="8" t="s">
        <v>13</v>
      </c>
      <c r="B1" s="1"/>
    </row>
    <row r="2" spans="1:9" ht="15.6" x14ac:dyDescent="0.3">
      <c r="B2" s="8"/>
    </row>
    <row r="3" spans="1:9" s="3" customFormat="1" ht="16.2" thickBot="1" x14ac:dyDescent="0.35">
      <c r="B3" s="9" t="s">
        <v>3</v>
      </c>
      <c r="C3" s="9" t="s">
        <v>0</v>
      </c>
      <c r="D3" s="9" t="s">
        <v>1</v>
      </c>
      <c r="E3" s="9" t="s">
        <v>2</v>
      </c>
      <c r="I3" s="7"/>
    </row>
    <row r="4" spans="1:9" x14ac:dyDescent="0.25">
      <c r="B4" s="27" t="s">
        <v>22</v>
      </c>
      <c r="C4" s="10">
        <v>0.189</v>
      </c>
      <c r="D4" s="10">
        <v>0.187</v>
      </c>
      <c r="E4" s="11">
        <v>0.193</v>
      </c>
    </row>
    <row r="5" spans="1:9" x14ac:dyDescent="0.25">
      <c r="B5" s="28" t="s">
        <v>23</v>
      </c>
      <c r="C5" s="12">
        <v>0.20799999999999999</v>
      </c>
      <c r="D5" s="12">
        <v>0.17399999999999999</v>
      </c>
      <c r="E5" s="13">
        <v>0.183</v>
      </c>
    </row>
    <row r="6" spans="1:9" x14ac:dyDescent="0.25">
      <c r="B6" s="28" t="s">
        <v>24</v>
      </c>
      <c r="C6" s="12">
        <v>0.185</v>
      </c>
      <c r="D6" s="12">
        <v>0.14799999999999999</v>
      </c>
      <c r="E6" s="13">
        <v>0.182</v>
      </c>
    </row>
    <row r="7" spans="1:9" x14ac:dyDescent="0.25">
      <c r="B7" s="28" t="s">
        <v>25</v>
      </c>
      <c r="C7" s="12">
        <v>0.17100000000000001</v>
      </c>
      <c r="D7" s="12">
        <v>0.14299999999999999</v>
      </c>
      <c r="E7" s="13">
        <v>0.16800000000000001</v>
      </c>
    </row>
    <row r="8" spans="1:9" x14ac:dyDescent="0.25">
      <c r="B8" s="28" t="s">
        <v>26</v>
      </c>
      <c r="C8" s="12">
        <v>0.182</v>
      </c>
      <c r="D8" s="12">
        <v>0.16700000000000001</v>
      </c>
      <c r="E8" s="13">
        <v>0.16500000000000001</v>
      </c>
      <c r="F8" s="1" t="s">
        <v>17</v>
      </c>
    </row>
    <row r="9" spans="1:9" x14ac:dyDescent="0.25">
      <c r="B9" s="28" t="s">
        <v>27</v>
      </c>
      <c r="C9" s="12">
        <v>0.16700000000000001</v>
      </c>
      <c r="D9" s="12">
        <v>0.18099999999999999</v>
      </c>
      <c r="E9" s="13">
        <v>0.156</v>
      </c>
    </row>
    <row r="10" spans="1:9" ht="15.6" thickBot="1" x14ac:dyDescent="0.3">
      <c r="B10" s="28" t="s">
        <v>28</v>
      </c>
      <c r="C10" s="12">
        <v>0.182</v>
      </c>
      <c r="D10" s="12">
        <v>0.17599999999999999</v>
      </c>
      <c r="E10" s="13">
        <v>0.159</v>
      </c>
    </row>
    <row r="11" spans="1:9" ht="15.6" thickBot="1" x14ac:dyDescent="0.3">
      <c r="B11" s="28" t="s">
        <v>31</v>
      </c>
      <c r="C11" s="12">
        <v>3.7999999999999999E-2</v>
      </c>
      <c r="D11" s="12">
        <v>3.9E-2</v>
      </c>
      <c r="E11" s="13">
        <v>3.7999999999999999E-2</v>
      </c>
      <c r="G11" s="16" t="s">
        <v>30</v>
      </c>
      <c r="H11" s="17"/>
      <c r="I11" s="18">
        <f>AVERAGE(C11:E11)</f>
        <v>3.833333333333333E-2</v>
      </c>
    </row>
    <row r="12" spans="1:9" ht="15.6" thickBot="1" x14ac:dyDescent="0.3">
      <c r="B12" s="29" t="s">
        <v>29</v>
      </c>
      <c r="C12" s="14">
        <v>0.22600000000000001</v>
      </c>
      <c r="D12" s="14">
        <v>0.22</v>
      </c>
      <c r="E12" s="15">
        <v>0.219</v>
      </c>
    </row>
    <row r="15" spans="1:9" s="2" customFormat="1" ht="15.6" x14ac:dyDescent="0.3">
      <c r="A15" s="8" t="s">
        <v>14</v>
      </c>
      <c r="C15" s="8"/>
      <c r="D15" s="8"/>
      <c r="E15" s="8"/>
      <c r="I15" s="8"/>
    </row>
    <row r="16" spans="1:9" s="2" customFormat="1" ht="15.6" x14ac:dyDescent="0.3">
      <c r="B16" s="8"/>
      <c r="C16" s="8"/>
      <c r="D16" s="8"/>
      <c r="E16" s="8"/>
      <c r="I16" s="8"/>
    </row>
    <row r="17" spans="1:12" s="4" customFormat="1" ht="16.2" thickBot="1" x14ac:dyDescent="0.35">
      <c r="B17" s="9" t="s">
        <v>3</v>
      </c>
      <c r="C17" s="9" t="s">
        <v>10</v>
      </c>
      <c r="D17" s="9" t="s">
        <v>11</v>
      </c>
      <c r="E17" s="9" t="s">
        <v>12</v>
      </c>
      <c r="I17" s="9"/>
    </row>
    <row r="18" spans="1:12" x14ac:dyDescent="0.25">
      <c r="B18" s="27" t="s">
        <v>22</v>
      </c>
      <c r="C18" s="10">
        <v>1.8129999999999999</v>
      </c>
      <c r="D18" s="10">
        <v>1.7030000000000001</v>
      </c>
      <c r="E18" s="11">
        <v>1.635</v>
      </c>
    </row>
    <row r="19" spans="1:12" x14ac:dyDescent="0.25">
      <c r="B19" s="28" t="s">
        <v>23</v>
      </c>
      <c r="C19" s="12">
        <v>1.6279999999999999</v>
      </c>
      <c r="D19" s="12">
        <v>1.444</v>
      </c>
      <c r="E19" s="13">
        <v>1.4119999999999999</v>
      </c>
    </row>
    <row r="20" spans="1:12" x14ac:dyDescent="0.25">
      <c r="B20" s="28" t="s">
        <v>24</v>
      </c>
      <c r="C20" s="12">
        <v>1.2689999999999999</v>
      </c>
      <c r="D20" s="12">
        <v>1.145</v>
      </c>
      <c r="E20" s="13">
        <v>1.085</v>
      </c>
    </row>
    <row r="21" spans="1:12" x14ac:dyDescent="0.25">
      <c r="B21" s="28" t="s">
        <v>25</v>
      </c>
      <c r="C21" s="12">
        <v>0.877</v>
      </c>
      <c r="D21" s="12">
        <v>0.749</v>
      </c>
      <c r="E21" s="13">
        <v>0.68600000000000005</v>
      </c>
    </row>
    <row r="22" spans="1:12" x14ac:dyDescent="0.25">
      <c r="B22" s="28" t="s">
        <v>26</v>
      </c>
      <c r="C22" s="12">
        <v>0.49</v>
      </c>
      <c r="D22" s="12">
        <v>0.44500000000000001</v>
      </c>
      <c r="E22" s="13">
        <v>0.36</v>
      </c>
    </row>
    <row r="23" spans="1:12" x14ac:dyDescent="0.25">
      <c r="B23" s="28" t="s">
        <v>27</v>
      </c>
      <c r="C23" s="12">
        <v>0.245</v>
      </c>
      <c r="D23" s="12">
        <v>0.255</v>
      </c>
      <c r="E23" s="13">
        <v>0.191</v>
      </c>
    </row>
    <row r="24" spans="1:12" ht="15.6" thickBot="1" x14ac:dyDescent="0.3">
      <c r="B24" s="28" t="s">
        <v>28</v>
      </c>
      <c r="C24" s="12">
        <v>0.187</v>
      </c>
      <c r="D24" s="12">
        <v>0.159</v>
      </c>
      <c r="E24" s="13">
        <v>0.13500000000000001</v>
      </c>
    </row>
    <row r="25" spans="1:12" ht="15.6" thickBot="1" x14ac:dyDescent="0.3">
      <c r="B25" s="28" t="s">
        <v>32</v>
      </c>
      <c r="C25" s="12">
        <v>0.122</v>
      </c>
      <c r="D25" s="12">
        <v>0.113</v>
      </c>
      <c r="E25" s="13">
        <v>0.111</v>
      </c>
      <c r="G25" s="16" t="s">
        <v>21</v>
      </c>
      <c r="H25" s="17"/>
      <c r="I25" s="18">
        <f>AVERAGE(C25:E25)</f>
        <v>0.11533333333333333</v>
      </c>
    </row>
    <row r="26" spans="1:12" ht="15.6" thickBot="1" x14ac:dyDescent="0.3">
      <c r="B26" s="29" t="s">
        <v>29</v>
      </c>
      <c r="C26" s="14">
        <v>0.26100000000000001</v>
      </c>
      <c r="D26" s="14">
        <v>0.247</v>
      </c>
      <c r="E26" s="15">
        <v>0.26900000000000002</v>
      </c>
    </row>
    <row r="27" spans="1:12" x14ac:dyDescent="0.25">
      <c r="J27" s="5"/>
    </row>
    <row r="29" spans="1:12" s="2" customFormat="1" ht="15.6" x14ac:dyDescent="0.3">
      <c r="A29" s="8" t="s">
        <v>15</v>
      </c>
      <c r="C29" s="8"/>
      <c r="D29" s="8"/>
      <c r="E29" s="8"/>
      <c r="I29" s="8"/>
    </row>
    <row r="30" spans="1:12" s="2" customFormat="1" ht="15.6" x14ac:dyDescent="0.3">
      <c r="B30" s="8"/>
      <c r="C30" s="8"/>
      <c r="D30" s="8"/>
      <c r="E30" s="8"/>
      <c r="I30" s="8"/>
    </row>
    <row r="31" spans="1:12" s="2" customFormat="1" ht="16.2" thickBot="1" x14ac:dyDescent="0.35">
      <c r="B31" s="9" t="s">
        <v>3</v>
      </c>
      <c r="C31" s="9" t="s">
        <v>4</v>
      </c>
      <c r="D31" s="9" t="s">
        <v>5</v>
      </c>
      <c r="E31" s="9" t="s">
        <v>6</v>
      </c>
      <c r="F31" s="4" t="s">
        <v>16</v>
      </c>
      <c r="G31" s="4" t="s">
        <v>7</v>
      </c>
      <c r="H31" s="4" t="s">
        <v>8</v>
      </c>
      <c r="I31" s="9" t="s">
        <v>9</v>
      </c>
      <c r="J31" s="2" t="s">
        <v>18</v>
      </c>
      <c r="K31" s="2" t="s">
        <v>19</v>
      </c>
      <c r="L31" s="2" t="s">
        <v>20</v>
      </c>
    </row>
    <row r="32" spans="1:12" x14ac:dyDescent="0.25">
      <c r="B32" s="27" t="s">
        <v>22</v>
      </c>
      <c r="C32" s="10">
        <f t="shared" ref="C32:E38" si="0">(1000*((C18-$I$25)/((C4-$I$11)*50*3)))</f>
        <v>75.117994100294979</v>
      </c>
      <c r="D32" s="10">
        <f t="shared" si="0"/>
        <v>71.195814648729453</v>
      </c>
      <c r="E32" s="10">
        <f t="shared" si="0"/>
        <v>65.502873563218387</v>
      </c>
      <c r="F32" s="19">
        <f>AVERAGE(C32:E32)</f>
        <v>70.605560770747601</v>
      </c>
      <c r="G32" s="19">
        <v>3.5</v>
      </c>
      <c r="H32" s="19">
        <f>G32*272.38/1000</f>
        <v>0.9533299999999999</v>
      </c>
      <c r="I32" s="19">
        <f>LOG(H32)</f>
        <v>-2.0756740105448711E-2</v>
      </c>
      <c r="J32" s="20"/>
      <c r="K32" s="20"/>
      <c r="L32" s="21"/>
    </row>
    <row r="33" spans="2:12" x14ac:dyDescent="0.25">
      <c r="B33" s="28" t="s">
        <v>23</v>
      </c>
      <c r="C33" s="12">
        <f t="shared" si="0"/>
        <v>59.436804191224631</v>
      </c>
      <c r="D33" s="12">
        <f t="shared" si="0"/>
        <v>65.290745290745292</v>
      </c>
      <c r="E33" s="12">
        <f t="shared" si="0"/>
        <v>59.754224270353305</v>
      </c>
      <c r="F33" s="22">
        <f t="shared" ref="F33:F39" si="1">AVERAGE(C33:E33)</f>
        <v>61.493924584107752</v>
      </c>
      <c r="G33" s="22">
        <v>2.2076923079999999</v>
      </c>
      <c r="H33" s="22">
        <f t="shared" ref="H33:H38" si="2">G33*272.38/1000</f>
        <v>0.60133123085303997</v>
      </c>
      <c r="I33" s="22">
        <f t="shared" ref="I33:I38" si="3">LOG(H33)</f>
        <v>-0.22088623996803991</v>
      </c>
      <c r="J33" s="23"/>
      <c r="K33" s="23"/>
      <c r="L33" s="24"/>
    </row>
    <row r="34" spans="2:12" x14ac:dyDescent="0.25">
      <c r="B34" s="28" t="s">
        <v>24</v>
      </c>
      <c r="C34" s="12">
        <f t="shared" si="0"/>
        <v>52.439393939393938</v>
      </c>
      <c r="D34" s="12">
        <f t="shared" si="0"/>
        <v>62.593718338399192</v>
      </c>
      <c r="E34" s="12">
        <f t="shared" si="0"/>
        <v>44.996133023975254</v>
      </c>
      <c r="F34" s="22">
        <f t="shared" si="1"/>
        <v>53.34308176725613</v>
      </c>
      <c r="G34" s="22">
        <v>1.3925443790000001</v>
      </c>
      <c r="H34" s="22">
        <f t="shared" si="2"/>
        <v>0.37930123795202003</v>
      </c>
      <c r="I34" s="22">
        <f t="shared" si="3"/>
        <v>-0.42101573985757379</v>
      </c>
      <c r="J34" s="23"/>
      <c r="K34" s="23"/>
      <c r="L34" s="24"/>
    </row>
    <row r="35" spans="2:12" x14ac:dyDescent="0.25">
      <c r="B35" s="28" t="s">
        <v>25</v>
      </c>
      <c r="C35" s="12">
        <f t="shared" si="0"/>
        <v>38.274706867671689</v>
      </c>
      <c r="D35" s="12">
        <f t="shared" si="0"/>
        <v>40.360934182590242</v>
      </c>
      <c r="E35" s="12">
        <f t="shared" si="0"/>
        <v>29.340188517566411</v>
      </c>
      <c r="F35" s="22">
        <f t="shared" si="1"/>
        <v>35.991943189276121</v>
      </c>
      <c r="G35" s="22">
        <v>0.87837414700000005</v>
      </c>
      <c r="H35" s="22">
        <f t="shared" si="2"/>
        <v>0.23925155015986002</v>
      </c>
      <c r="I35" s="22">
        <f t="shared" si="3"/>
        <v>-0.62114523965898805</v>
      </c>
      <c r="J35" s="23"/>
      <c r="K35" s="23"/>
      <c r="L35" s="24"/>
    </row>
    <row r="36" spans="2:12" x14ac:dyDescent="0.25">
      <c r="B36" s="28" t="s">
        <v>26</v>
      </c>
      <c r="C36" s="12">
        <f t="shared" si="0"/>
        <v>17.385924207269913</v>
      </c>
      <c r="D36" s="12">
        <f t="shared" si="0"/>
        <v>17.081174438687391</v>
      </c>
      <c r="E36" s="12">
        <f t="shared" si="0"/>
        <v>12.87719298245614</v>
      </c>
      <c r="F36" s="22">
        <f t="shared" si="1"/>
        <v>15.781430542804481</v>
      </c>
      <c r="G36" s="22">
        <v>0.55405138499999995</v>
      </c>
      <c r="H36" s="22">
        <f t="shared" si="2"/>
        <v>0.15091251624629998</v>
      </c>
      <c r="I36" s="22">
        <f t="shared" si="3"/>
        <v>-0.82127473960622677</v>
      </c>
      <c r="J36" s="23"/>
      <c r="K36" s="23"/>
      <c r="L36" s="24"/>
    </row>
    <row r="37" spans="2:12" x14ac:dyDescent="0.25">
      <c r="B37" s="28" t="s">
        <v>27</v>
      </c>
      <c r="C37" s="12">
        <f t="shared" si="0"/>
        <v>6.718480138169256</v>
      </c>
      <c r="D37" s="12">
        <f t="shared" si="0"/>
        <v>6.526479750778817</v>
      </c>
      <c r="E37" s="12">
        <f t="shared" si="0"/>
        <v>4.2870632672332389</v>
      </c>
      <c r="F37" s="22">
        <f t="shared" si="1"/>
        <v>5.8440077187271049</v>
      </c>
      <c r="G37" s="22">
        <v>0.34947856599999999</v>
      </c>
      <c r="H37" s="22">
        <f t="shared" si="2"/>
        <v>9.5190971807079985E-2</v>
      </c>
      <c r="I37" s="22">
        <f t="shared" si="3"/>
        <v>-1.021404239433755</v>
      </c>
      <c r="J37" s="23"/>
      <c r="K37" s="23"/>
      <c r="L37" s="24"/>
    </row>
    <row r="38" spans="2:12" x14ac:dyDescent="0.25">
      <c r="B38" s="28" t="s">
        <v>28</v>
      </c>
      <c r="C38" s="12">
        <f t="shared" si="0"/>
        <v>3.325599381283836</v>
      </c>
      <c r="D38" s="12">
        <f t="shared" si="0"/>
        <v>2.1146085552865217</v>
      </c>
      <c r="E38" s="12">
        <f t="shared" si="0"/>
        <v>1.0865561694290982</v>
      </c>
      <c r="F38" s="22">
        <f t="shared" si="1"/>
        <v>2.1755880353331523</v>
      </c>
      <c r="G38" s="22">
        <v>0.22044032599999999</v>
      </c>
      <c r="H38" s="22">
        <f t="shared" si="2"/>
        <v>6.0043535995879999E-2</v>
      </c>
      <c r="I38" s="22">
        <f t="shared" si="3"/>
        <v>-1.2215337398418284</v>
      </c>
      <c r="J38" s="23"/>
      <c r="K38" s="23"/>
      <c r="L38" s="24"/>
    </row>
    <row r="39" spans="2:12" ht="15.6" thickBot="1" x14ac:dyDescent="0.3">
      <c r="B39" s="29" t="s">
        <v>29</v>
      </c>
      <c r="C39" s="14">
        <f>(1000*((C26-$I$25)/((C12-$I$11)*50*3)))</f>
        <v>5.1746595618709277</v>
      </c>
      <c r="D39" s="14">
        <f>(1000*((D26-$I$25)/((D12-$I$11)*50*3)))</f>
        <v>4.8318042813455655</v>
      </c>
      <c r="E39" s="14">
        <f>(1000*((E26-$I$25)/((E12-$I$11)*50*3)))</f>
        <v>5.6703567035670357</v>
      </c>
      <c r="F39" s="25">
        <f t="shared" si="1"/>
        <v>5.2256068489278436</v>
      </c>
      <c r="G39" s="25"/>
      <c r="H39" s="25"/>
      <c r="I39" s="25"/>
      <c r="J39" s="25">
        <v>-1.0502329048242001</v>
      </c>
      <c r="K39" s="25">
        <f>10^J39</f>
        <v>8.907731033885917E-2</v>
      </c>
      <c r="L39" s="26">
        <f>K39*325/5</f>
        <v>5.790025172025846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Furman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Roark</dc:creator>
  <cp:lastModifiedBy>Thea Edwards</cp:lastModifiedBy>
  <dcterms:created xsi:type="dcterms:W3CDTF">2016-11-20T12:49:11Z</dcterms:created>
  <dcterms:modified xsi:type="dcterms:W3CDTF">2016-11-22T22:44:23Z</dcterms:modified>
</cp:coreProperties>
</file>