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man/Dropbox/Work/Danforth_Center/Hebarium_Library_Prep_JoVE/Figures_Tables/"/>
    </mc:Choice>
  </mc:AlternateContent>
  <bookViews>
    <workbookView xWindow="35720" yWindow="1380" windowWidth="31800" windowHeight="162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N4" i="1"/>
  <c r="L12" i="1"/>
  <c r="L3" i="1"/>
  <c r="N11" i="1"/>
  <c r="N2" i="1"/>
  <c r="N3" i="1"/>
  <c r="H4" i="1"/>
  <c r="N5" i="1"/>
  <c r="H2" i="1"/>
  <c r="H10" i="1"/>
  <c r="K10" i="1"/>
  <c r="L10" i="1"/>
  <c r="N10" i="1"/>
  <c r="H16" i="1"/>
  <c r="K16" i="1"/>
  <c r="L16" i="1"/>
  <c r="N16" i="1"/>
  <c r="K9" i="1"/>
  <c r="L9" i="1"/>
  <c r="N9" i="1"/>
  <c r="H9" i="1"/>
  <c r="H15" i="1"/>
  <c r="H6" i="1"/>
  <c r="H7" i="1"/>
  <c r="H8" i="1"/>
  <c r="H11" i="1"/>
  <c r="K6" i="1"/>
  <c r="K7" i="1"/>
  <c r="K8" i="1"/>
  <c r="K11" i="1"/>
  <c r="L6" i="1"/>
  <c r="L7" i="1"/>
  <c r="L8" i="1"/>
  <c r="L11" i="1"/>
  <c r="K15" i="1"/>
  <c r="L15" i="1"/>
  <c r="N15" i="1"/>
  <c r="N6" i="1"/>
  <c r="N7" i="1"/>
  <c r="N8" i="1"/>
  <c r="N12" i="1"/>
  <c r="H13" i="1"/>
  <c r="L14" i="1"/>
  <c r="N13" i="1"/>
  <c r="N14" i="1"/>
</calcChain>
</file>

<file path=xl/sharedStrings.xml><?xml version="1.0" encoding="utf-8"?>
<sst xmlns="http://schemas.openxmlformats.org/spreadsheetml/2006/main" count="89" uniqueCount="61">
  <si>
    <t>ID</t>
  </si>
  <si>
    <t>Genus</t>
  </si>
  <si>
    <t>Species</t>
  </si>
  <si>
    <t>Collector</t>
  </si>
  <si>
    <t>Collection Number</t>
  </si>
  <si>
    <t>TK686</t>
  </si>
  <si>
    <t>Schizachyrium</t>
  </si>
  <si>
    <t>scoparium</t>
  </si>
  <si>
    <t>R. Dale Thomas, Eric Sundell, Carl Amason</t>
  </si>
  <si>
    <t>TK686R</t>
  </si>
  <si>
    <t xml:space="preserve">Notes </t>
  </si>
  <si>
    <t>Total Isolated DNA (ng)</t>
  </si>
  <si>
    <t>Total Sheared DNA (ng)</t>
  </si>
  <si>
    <t>Total DNA Library (ng)</t>
  </si>
  <si>
    <t>Total DNA for Library (ng)</t>
  </si>
  <si>
    <t>Date of Collection</t>
  </si>
  <si>
    <t>TK694</t>
  </si>
  <si>
    <t>TK661</t>
  </si>
  <si>
    <t>TK680</t>
  </si>
  <si>
    <t>TK463</t>
  </si>
  <si>
    <t>TK461</t>
  </si>
  <si>
    <t>Hyparrhenia</t>
  </si>
  <si>
    <t>Total DNA for Shearing (ng)</t>
  </si>
  <si>
    <t>spicatum</t>
  </si>
  <si>
    <t>Isolated DNA Qubit (ng/ul)</t>
  </si>
  <si>
    <t>Sheared DNA Qubit (ng/ul)</t>
  </si>
  <si>
    <t>DNA Lib Qubit (ng/ul)</t>
  </si>
  <si>
    <t>Elsa Matilde Zardini &amp; Tulio Tilleria</t>
  </si>
  <si>
    <t>Andropogon</t>
  </si>
  <si>
    <t>scabriglumis</t>
  </si>
  <si>
    <t xml:space="preserve">Laegaard </t>
  </si>
  <si>
    <t>schirensis</t>
  </si>
  <si>
    <t xml:space="preserve">Suleiman and Fundi </t>
  </si>
  <si>
    <t>involueratia</t>
  </si>
  <si>
    <t>Fay</t>
  </si>
  <si>
    <t>scabriflorum</t>
  </si>
  <si>
    <t>Tim Killeen</t>
  </si>
  <si>
    <t>&lt;0.025</t>
  </si>
  <si>
    <t>&lt;1.25</t>
  </si>
  <si>
    <t>TK650</t>
  </si>
  <si>
    <t>malacostachyum</t>
  </si>
  <si>
    <t>Breedlove &amp; Davidse</t>
  </si>
  <si>
    <t>TK657</t>
  </si>
  <si>
    <t>ursulus</t>
  </si>
  <si>
    <t>G. Davidse &amp; W.L. Handlos</t>
  </si>
  <si>
    <t>TK659</t>
  </si>
  <si>
    <t>platyphyllum</t>
  </si>
  <si>
    <t>L. Festo &amp; W. Bayona</t>
  </si>
  <si>
    <t>TK550</t>
  </si>
  <si>
    <t>dummeri</t>
  </si>
  <si>
    <t xml:space="preserve">Rwaburindore </t>
  </si>
  <si>
    <t>TK556</t>
  </si>
  <si>
    <t>elliotti</t>
  </si>
  <si>
    <t xml:space="preserve">Brant </t>
  </si>
  <si>
    <t>TK550R</t>
  </si>
  <si>
    <t>TK680R</t>
  </si>
  <si>
    <t>TK556R</t>
  </si>
  <si>
    <t>~500</t>
  </si>
  <si>
    <t>Reampilified</t>
  </si>
  <si>
    <t>Lib Concentration           (nM)</t>
  </si>
  <si>
    <t>Lib Fragment Size (basepairs)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</si>
</sst>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6" fillId="0" borderId="0" xfId="0" applyFont="1"/>
    <xf numFmtId="0" fontId="6" fillId="0" borderId="0" xfId="0" applyFont="1" applyAlignment="1">
      <alignment horizontal="right" vertical="center"/>
    </xf>
    <xf numFmtId="0" fontId="0" fillId="0" borderId="0" xfId="0" applyFont="1" applyFill="1"/>
    <xf numFmtId="0" fontId="3" fillId="0" borderId="0" xfId="0" applyFont="1"/>
    <xf numFmtId="2" fontId="0" fillId="0" borderId="0" xfId="0" applyNumberFormat="1"/>
    <xf numFmtId="14" fontId="6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right"/>
    </xf>
    <xf numFmtId="2" fontId="0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2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2" fillId="0" borderId="0" xfId="0" applyFont="1" applyFill="1" applyAlignment="1">
      <alignment wrapText="1"/>
    </xf>
    <xf numFmtId="2" fontId="2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F17" sqref="F17"/>
    </sheetView>
  </sheetViews>
  <sheetFormatPr baseColWidth="10" defaultColWidth="16" defaultRowHeight="16" x14ac:dyDescent="0.2"/>
  <cols>
    <col min="16" max="16" width="16" style="6"/>
  </cols>
  <sheetData>
    <row r="1" spans="1:17" s="19" customFormat="1" ht="32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15</v>
      </c>
      <c r="G1" s="17" t="s">
        <v>24</v>
      </c>
      <c r="H1" s="17" t="s">
        <v>11</v>
      </c>
      <c r="I1" s="17" t="s">
        <v>22</v>
      </c>
      <c r="J1" s="17" t="s">
        <v>25</v>
      </c>
      <c r="K1" s="17" t="s">
        <v>12</v>
      </c>
      <c r="L1" s="17" t="s">
        <v>14</v>
      </c>
      <c r="M1" s="17" t="s">
        <v>26</v>
      </c>
      <c r="N1" s="17" t="s">
        <v>13</v>
      </c>
      <c r="O1" s="17" t="s">
        <v>60</v>
      </c>
      <c r="P1" s="18" t="s">
        <v>59</v>
      </c>
      <c r="Q1" s="19" t="s">
        <v>10</v>
      </c>
    </row>
    <row r="2" spans="1:17" x14ac:dyDescent="0.2">
      <c r="A2" s="5" t="s">
        <v>48</v>
      </c>
      <c r="B2" s="2" t="s">
        <v>28</v>
      </c>
      <c r="C2" s="5" t="s">
        <v>49</v>
      </c>
      <c r="D2" s="5" t="s">
        <v>50</v>
      </c>
      <c r="E2" s="5">
        <v>2853</v>
      </c>
      <c r="F2" s="7">
        <v>32724</v>
      </c>
      <c r="G2" s="9">
        <v>27.6</v>
      </c>
      <c r="H2" s="9">
        <f>G2*45</f>
        <v>1242</v>
      </c>
      <c r="I2" s="3">
        <v>193.2</v>
      </c>
      <c r="J2" s="9" t="s">
        <v>37</v>
      </c>
      <c r="K2" s="9" t="s">
        <v>38</v>
      </c>
      <c r="L2" s="9" t="s">
        <v>38</v>
      </c>
      <c r="M2" s="3">
        <v>0.17899999999999999</v>
      </c>
      <c r="N2" s="9">
        <f t="shared" ref="N2:N16" si="0">M2*25</f>
        <v>4.4749999999999996</v>
      </c>
      <c r="O2" s="9" t="s">
        <v>57</v>
      </c>
      <c r="P2" s="10">
        <v>0.54</v>
      </c>
      <c r="Q2" s="8"/>
    </row>
    <row r="3" spans="1:17" x14ac:dyDescent="0.2">
      <c r="A3" s="1" t="s">
        <v>54</v>
      </c>
      <c r="B3" s="2" t="s">
        <v>28</v>
      </c>
      <c r="C3" s="5" t="s">
        <v>49</v>
      </c>
      <c r="D3" s="5" t="s">
        <v>50</v>
      </c>
      <c r="E3" s="5">
        <v>2854</v>
      </c>
      <c r="F3" s="7">
        <v>32724</v>
      </c>
      <c r="G3" s="9"/>
      <c r="H3" s="9"/>
      <c r="I3" s="3"/>
      <c r="J3" s="9"/>
      <c r="K3" s="9"/>
      <c r="L3" s="9">
        <f>M2*15</f>
        <v>2.6850000000000001</v>
      </c>
      <c r="M3" s="11">
        <v>35.9</v>
      </c>
      <c r="N3" s="9">
        <f t="shared" si="0"/>
        <v>897.5</v>
      </c>
      <c r="O3" s="11">
        <v>400</v>
      </c>
      <c r="P3" s="12">
        <v>135.98484848484847</v>
      </c>
      <c r="Q3" s="8" t="s">
        <v>58</v>
      </c>
    </row>
    <row r="4" spans="1:17" x14ac:dyDescent="0.2">
      <c r="A4" s="1" t="s">
        <v>51</v>
      </c>
      <c r="B4" s="4" t="s">
        <v>28</v>
      </c>
      <c r="C4" s="1" t="s">
        <v>52</v>
      </c>
      <c r="D4" s="1" t="s">
        <v>53</v>
      </c>
      <c r="E4" s="1">
        <v>3876</v>
      </c>
      <c r="F4" s="7">
        <v>35727</v>
      </c>
      <c r="G4" s="9">
        <v>28.000000000000004</v>
      </c>
      <c r="H4" s="9">
        <f>G4*45</f>
        <v>1260.0000000000002</v>
      </c>
      <c r="I4" s="3">
        <v>196</v>
      </c>
      <c r="J4" s="9" t="s">
        <v>37</v>
      </c>
      <c r="K4" s="9" t="s">
        <v>38</v>
      </c>
      <c r="L4" s="9" t="s">
        <v>38</v>
      </c>
      <c r="M4" s="13">
        <v>8.3000000000000004E-2</v>
      </c>
      <c r="N4" s="9">
        <f t="shared" si="0"/>
        <v>2.0750000000000002</v>
      </c>
      <c r="O4" s="9" t="s">
        <v>57</v>
      </c>
      <c r="P4" s="10">
        <v>0.25</v>
      </c>
      <c r="Q4" s="8"/>
    </row>
    <row r="5" spans="1:17" x14ac:dyDescent="0.2">
      <c r="A5" s="1" t="s">
        <v>56</v>
      </c>
      <c r="B5" s="4" t="s">
        <v>28</v>
      </c>
      <c r="C5" s="1" t="s">
        <v>52</v>
      </c>
      <c r="D5" s="1" t="s">
        <v>53</v>
      </c>
      <c r="E5" s="1">
        <v>3877</v>
      </c>
      <c r="F5" s="7">
        <v>35727</v>
      </c>
      <c r="G5" s="9"/>
      <c r="H5" s="9"/>
      <c r="I5" s="9"/>
      <c r="J5" s="9"/>
      <c r="K5" s="9"/>
      <c r="L5" s="9">
        <f>M4*15</f>
        <v>1.2450000000000001</v>
      </c>
      <c r="M5" s="11">
        <v>28</v>
      </c>
      <c r="N5" s="9">
        <f t="shared" si="0"/>
        <v>700</v>
      </c>
      <c r="O5" s="11">
        <v>400</v>
      </c>
      <c r="P5" s="12">
        <v>106.06060606060606</v>
      </c>
      <c r="Q5" s="8" t="s">
        <v>58</v>
      </c>
    </row>
    <row r="6" spans="1:17" x14ac:dyDescent="0.2">
      <c r="A6" s="4" t="s">
        <v>20</v>
      </c>
      <c r="B6" s="1" t="s">
        <v>28</v>
      </c>
      <c r="C6" s="1" t="s">
        <v>29</v>
      </c>
      <c r="D6" s="1" t="s">
        <v>30</v>
      </c>
      <c r="E6" s="1">
        <v>18480</v>
      </c>
      <c r="F6" s="7">
        <v>35849</v>
      </c>
      <c r="G6" s="9">
        <v>2.96</v>
      </c>
      <c r="H6" s="9">
        <f t="shared" ref="H6:H11" si="1">G6*45</f>
        <v>133.19999999999999</v>
      </c>
      <c r="I6" s="3">
        <v>94.72</v>
      </c>
      <c r="J6" s="3">
        <v>0.185</v>
      </c>
      <c r="K6" s="9">
        <f t="shared" ref="K6:K11" si="2">J6*50</f>
        <v>9.25</v>
      </c>
      <c r="L6" s="9">
        <f t="shared" ref="L6:L11" si="3">K6</f>
        <v>9.25</v>
      </c>
      <c r="M6" s="3">
        <v>4.9400000000000004</v>
      </c>
      <c r="N6" s="9">
        <f t="shared" si="0"/>
        <v>123.50000000000001</v>
      </c>
      <c r="O6" s="14">
        <v>450</v>
      </c>
      <c r="P6" s="15">
        <v>16.63299663299663</v>
      </c>
      <c r="Q6" s="8"/>
    </row>
    <row r="7" spans="1:17" x14ac:dyDescent="0.2">
      <c r="A7" s="4" t="s">
        <v>19</v>
      </c>
      <c r="B7" s="1" t="s">
        <v>28</v>
      </c>
      <c r="C7" s="1" t="s">
        <v>31</v>
      </c>
      <c r="D7" s="1" t="s">
        <v>32</v>
      </c>
      <c r="E7" s="1">
        <v>158</v>
      </c>
      <c r="F7" s="7">
        <v>33311</v>
      </c>
      <c r="G7" s="9">
        <v>17.5</v>
      </c>
      <c r="H7" s="9">
        <f t="shared" si="1"/>
        <v>787.5</v>
      </c>
      <c r="I7" s="9">
        <v>192.5</v>
      </c>
      <c r="J7" s="3">
        <v>0.30599999999999999</v>
      </c>
      <c r="K7" s="9">
        <f t="shared" si="2"/>
        <v>15.299999999999999</v>
      </c>
      <c r="L7" s="9">
        <f t="shared" si="3"/>
        <v>15.299999999999999</v>
      </c>
      <c r="M7" s="13">
        <v>18</v>
      </c>
      <c r="N7" s="9">
        <f t="shared" si="0"/>
        <v>450</v>
      </c>
      <c r="O7" s="16">
        <v>400</v>
      </c>
      <c r="P7" s="15">
        <v>68.181818181818187</v>
      </c>
      <c r="Q7" s="8"/>
    </row>
    <row r="8" spans="1:17" x14ac:dyDescent="0.2">
      <c r="A8" s="4" t="s">
        <v>17</v>
      </c>
      <c r="B8" s="1" t="s">
        <v>21</v>
      </c>
      <c r="C8" s="1" t="s">
        <v>33</v>
      </c>
      <c r="D8" s="1" t="s">
        <v>34</v>
      </c>
      <c r="E8" s="1">
        <v>5796</v>
      </c>
      <c r="F8" s="7">
        <v>30596</v>
      </c>
      <c r="G8" s="9">
        <v>5.91</v>
      </c>
      <c r="H8" s="9">
        <f t="shared" si="1"/>
        <v>265.95</v>
      </c>
      <c r="I8" s="3">
        <v>141.84</v>
      </c>
      <c r="J8" s="13">
        <v>1.47</v>
      </c>
      <c r="K8" s="9">
        <f t="shared" si="2"/>
        <v>73.5</v>
      </c>
      <c r="L8" s="9">
        <f t="shared" si="3"/>
        <v>73.5</v>
      </c>
      <c r="M8" s="11">
        <v>12.2</v>
      </c>
      <c r="N8" s="9">
        <f t="shared" si="0"/>
        <v>305</v>
      </c>
      <c r="O8" s="11">
        <v>450</v>
      </c>
      <c r="P8" s="12">
        <v>41.077441077441073</v>
      </c>
      <c r="Q8" s="8"/>
    </row>
    <row r="9" spans="1:17" x14ac:dyDescent="0.2">
      <c r="A9" s="1" t="s">
        <v>39</v>
      </c>
      <c r="B9" s="1" t="s">
        <v>6</v>
      </c>
      <c r="C9" s="1" t="s">
        <v>40</v>
      </c>
      <c r="D9" s="1" t="s">
        <v>41</v>
      </c>
      <c r="E9" s="1">
        <v>54413</v>
      </c>
      <c r="F9" s="7">
        <v>29892</v>
      </c>
      <c r="G9" s="9">
        <v>4.95</v>
      </c>
      <c r="H9" s="9">
        <f t="shared" si="1"/>
        <v>222.75</v>
      </c>
      <c r="I9" s="13">
        <v>79.2</v>
      </c>
      <c r="J9" s="13">
        <v>0.28100000000000003</v>
      </c>
      <c r="K9" s="9">
        <f t="shared" si="2"/>
        <v>14.05</v>
      </c>
      <c r="L9" s="9">
        <f t="shared" si="3"/>
        <v>14.05</v>
      </c>
      <c r="M9" s="11">
        <v>5.24</v>
      </c>
      <c r="N9" s="9">
        <f t="shared" si="0"/>
        <v>131</v>
      </c>
      <c r="O9" s="11">
        <v>400</v>
      </c>
      <c r="P9" s="12">
        <v>19.848484848484848</v>
      </c>
      <c r="Q9" s="8"/>
    </row>
    <row r="10" spans="1:17" x14ac:dyDescent="0.2">
      <c r="A10" s="1" t="s">
        <v>45</v>
      </c>
      <c r="B10" s="1" t="s">
        <v>6</v>
      </c>
      <c r="C10" s="1" t="s">
        <v>46</v>
      </c>
      <c r="D10" s="1" t="s">
        <v>47</v>
      </c>
      <c r="E10" s="1">
        <v>1744</v>
      </c>
      <c r="F10" s="7">
        <v>37111</v>
      </c>
      <c r="G10" s="9">
        <v>2.75</v>
      </c>
      <c r="H10" s="9">
        <f t="shared" si="1"/>
        <v>123.75</v>
      </c>
      <c r="I10" s="13">
        <v>44</v>
      </c>
      <c r="J10" s="9">
        <v>0.29100000000000004</v>
      </c>
      <c r="K10" s="9">
        <f t="shared" si="2"/>
        <v>14.550000000000002</v>
      </c>
      <c r="L10" s="9">
        <f t="shared" si="3"/>
        <v>14.550000000000002</v>
      </c>
      <c r="M10" s="11">
        <v>6.93</v>
      </c>
      <c r="N10" s="9">
        <f t="shared" si="0"/>
        <v>173.25</v>
      </c>
      <c r="O10" s="11">
        <v>450</v>
      </c>
      <c r="P10" s="12">
        <v>23.333333333333332</v>
      </c>
      <c r="Q10" s="8"/>
    </row>
    <row r="11" spans="1:17" x14ac:dyDescent="0.2">
      <c r="A11" s="4" t="s">
        <v>18</v>
      </c>
      <c r="B11" s="1" t="s">
        <v>6</v>
      </c>
      <c r="C11" s="1" t="s">
        <v>35</v>
      </c>
      <c r="D11" s="1" t="s">
        <v>36</v>
      </c>
      <c r="E11" s="1">
        <v>1619</v>
      </c>
      <c r="F11" s="7">
        <v>31430</v>
      </c>
      <c r="G11" s="9">
        <v>1.7399999999999998</v>
      </c>
      <c r="H11" s="9">
        <f t="shared" si="1"/>
        <v>78.299999999999983</v>
      </c>
      <c r="I11" s="13">
        <v>27.84</v>
      </c>
      <c r="J11" s="9">
        <v>0.154</v>
      </c>
      <c r="K11" s="9">
        <f t="shared" si="2"/>
        <v>7.7</v>
      </c>
      <c r="L11" s="9">
        <f t="shared" si="3"/>
        <v>7.7</v>
      </c>
      <c r="M11" s="13">
        <v>1.29</v>
      </c>
      <c r="N11" s="9">
        <f t="shared" si="0"/>
        <v>32.25</v>
      </c>
      <c r="O11" s="9">
        <v>450</v>
      </c>
      <c r="P11" s="10">
        <v>4.34</v>
      </c>
      <c r="Q11" s="8"/>
    </row>
    <row r="12" spans="1:17" x14ac:dyDescent="0.2">
      <c r="A12" s="4" t="s">
        <v>55</v>
      </c>
      <c r="B12" s="1" t="s">
        <v>6</v>
      </c>
      <c r="C12" s="1" t="s">
        <v>35</v>
      </c>
      <c r="D12" s="1" t="s">
        <v>36</v>
      </c>
      <c r="E12" s="1">
        <v>1620</v>
      </c>
      <c r="F12" s="7">
        <v>31430</v>
      </c>
      <c r="G12" s="9"/>
      <c r="H12" s="9"/>
      <c r="I12" s="13"/>
      <c r="J12" s="9"/>
      <c r="K12" s="9"/>
      <c r="L12" s="9">
        <f>M11*15</f>
        <v>19.350000000000001</v>
      </c>
      <c r="M12" s="11">
        <v>33.6</v>
      </c>
      <c r="N12" s="9">
        <f t="shared" si="0"/>
        <v>840</v>
      </c>
      <c r="O12" s="11">
        <v>450</v>
      </c>
      <c r="P12" s="12">
        <v>113.13131313131314</v>
      </c>
      <c r="Q12" s="8" t="s">
        <v>58</v>
      </c>
    </row>
    <row r="13" spans="1:17" x14ac:dyDescent="0.2">
      <c r="A13" s="1" t="s">
        <v>5</v>
      </c>
      <c r="B13" s="1" t="s">
        <v>6</v>
      </c>
      <c r="C13" s="1" t="s">
        <v>7</v>
      </c>
      <c r="D13" s="1" t="s">
        <v>8</v>
      </c>
      <c r="E13" s="1">
        <v>108097</v>
      </c>
      <c r="F13" s="7">
        <v>32423</v>
      </c>
      <c r="G13" s="11">
        <v>3.6</v>
      </c>
      <c r="H13" s="11">
        <f>G13*45</f>
        <v>162</v>
      </c>
      <c r="I13" s="11">
        <v>57.6</v>
      </c>
      <c r="J13" s="9">
        <v>0.437</v>
      </c>
      <c r="K13" s="11">
        <v>21.85</v>
      </c>
      <c r="L13" s="11">
        <v>21.85</v>
      </c>
      <c r="M13" s="11">
        <v>9.18</v>
      </c>
      <c r="N13" s="11">
        <f t="shared" si="0"/>
        <v>229.5</v>
      </c>
      <c r="O13" s="11">
        <v>400</v>
      </c>
      <c r="P13" s="12">
        <v>34.772727272727273</v>
      </c>
      <c r="Q13" s="8"/>
    </row>
    <row r="14" spans="1:17" x14ac:dyDescent="0.2">
      <c r="A14" s="1" t="s">
        <v>9</v>
      </c>
      <c r="B14" s="1" t="s">
        <v>6</v>
      </c>
      <c r="C14" s="1" t="s">
        <v>7</v>
      </c>
      <c r="D14" s="1" t="s">
        <v>8</v>
      </c>
      <c r="E14" s="1">
        <v>108097</v>
      </c>
      <c r="F14" s="7">
        <v>32423</v>
      </c>
      <c r="G14" s="11"/>
      <c r="H14" s="11"/>
      <c r="I14" s="11"/>
      <c r="J14" s="9"/>
      <c r="K14" s="11"/>
      <c r="L14" s="9">
        <f>1.84*M13</f>
        <v>16.891200000000001</v>
      </c>
      <c r="M14" s="11">
        <v>32.9</v>
      </c>
      <c r="N14" s="11">
        <f t="shared" si="0"/>
        <v>822.5</v>
      </c>
      <c r="O14" s="11">
        <v>450</v>
      </c>
      <c r="P14" s="12">
        <v>110.77441077441077</v>
      </c>
      <c r="Q14" s="8" t="s">
        <v>58</v>
      </c>
    </row>
    <row r="15" spans="1:17" x14ac:dyDescent="0.2">
      <c r="A15" s="4" t="s">
        <v>16</v>
      </c>
      <c r="B15" s="1" t="s">
        <v>6</v>
      </c>
      <c r="C15" s="1" t="s">
        <v>23</v>
      </c>
      <c r="D15" s="1" t="s">
        <v>27</v>
      </c>
      <c r="E15" s="1">
        <v>38574</v>
      </c>
      <c r="F15" s="7">
        <v>34389</v>
      </c>
      <c r="G15" s="9">
        <v>7.2799999999999994</v>
      </c>
      <c r="H15" s="9">
        <f>G15*45</f>
        <v>327.59999999999997</v>
      </c>
      <c r="I15" s="9">
        <v>116.48</v>
      </c>
      <c r="J15" s="9">
        <v>0.43499999999999994</v>
      </c>
      <c r="K15" s="9">
        <f>J15*50</f>
        <v>21.749999999999996</v>
      </c>
      <c r="L15" s="9">
        <f>K15</f>
        <v>21.749999999999996</v>
      </c>
      <c r="M15" s="11">
        <v>7.5400000000000009</v>
      </c>
      <c r="N15" s="9">
        <f t="shared" si="0"/>
        <v>188.50000000000003</v>
      </c>
      <c r="O15" s="11">
        <v>400</v>
      </c>
      <c r="P15" s="12">
        <v>28.560606060606066</v>
      </c>
      <c r="Q15" s="8"/>
    </row>
    <row r="16" spans="1:17" x14ac:dyDescent="0.2">
      <c r="A16" s="5" t="s">
        <v>42</v>
      </c>
      <c r="B16" s="5" t="s">
        <v>6</v>
      </c>
      <c r="C16" s="5" t="s">
        <v>43</v>
      </c>
      <c r="D16" s="5" t="s">
        <v>44</v>
      </c>
      <c r="E16" s="5">
        <v>7264</v>
      </c>
      <c r="F16" s="7">
        <v>27105</v>
      </c>
      <c r="G16" s="9">
        <v>8.34</v>
      </c>
      <c r="H16" s="9">
        <f>G16*45</f>
        <v>375.3</v>
      </c>
      <c r="I16" s="3">
        <v>133.44</v>
      </c>
      <c r="J16" s="9">
        <v>0.13500000000000001</v>
      </c>
      <c r="K16" s="9">
        <f>J16*50</f>
        <v>6.75</v>
      </c>
      <c r="L16" s="9">
        <f>K16</f>
        <v>6.75</v>
      </c>
      <c r="M16" s="9">
        <v>10.4</v>
      </c>
      <c r="N16" s="9">
        <f t="shared" si="0"/>
        <v>260</v>
      </c>
      <c r="O16" s="11">
        <v>450</v>
      </c>
      <c r="P16" s="12">
        <v>35.016835016835017</v>
      </c>
      <c r="Q16" s="8"/>
    </row>
  </sheetData>
  <sortState ref="A2:Q16">
    <sortCondition ref="B2:B16"/>
    <sortCondition ref="C2:C16"/>
  </sortState>
  <phoneticPr fontId="7" type="noConversion"/>
  <pageMargins left="0.7" right="0.7" top="0.75" bottom="0.75" header="0.3" footer="0.3"/>
  <pageSetup scale="4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2017-05-11T13:28:45Z</dcterms:created>
  <dcterms:modified xsi:type="dcterms:W3CDTF">2017-08-29T22:32:34Z</dcterms:modified>
</cp:coreProperties>
</file>